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u.int.viu.ca\shares\s\Senate\Curriculum Committee\Operations\"/>
    </mc:Choice>
  </mc:AlternateContent>
  <bookViews>
    <workbookView xWindow="0" yWindow="0" windowWidth="20490" windowHeight="7320"/>
  </bookViews>
  <sheets>
    <sheet name="Definitions" sheetId="4" r:id="rId1"/>
    <sheet name="Programs" sheetId="2" r:id="rId2"/>
    <sheet name="Courses" sheetId="3" r:id="rId3"/>
    <sheet name="Meeting Schedule '23-24" sheetId="5" r:id="rId4"/>
  </sheets>
  <definedNames>
    <definedName name="_xlnm.Print_Area" localSheetId="2">Courses!$A$1:$F$31</definedName>
    <definedName name="_xlnm.Print_Area" localSheetId="1">Programs!$A$1:$F$48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5" l="1"/>
  <c r="K7" i="5"/>
  <c r="K9" i="5"/>
  <c r="K10" i="5"/>
  <c r="K11" i="5"/>
  <c r="K12" i="5"/>
  <c r="K13" i="5"/>
  <c r="K5" i="5"/>
  <c r="B8" i="5"/>
  <c r="B12" i="5"/>
  <c r="B11" i="5"/>
  <c r="B10" i="5"/>
  <c r="B9" i="5"/>
  <c r="B6" i="5"/>
  <c r="B5" i="5"/>
  <c r="B4" i="5"/>
  <c r="H5" i="5" l="1"/>
  <c r="H6" i="5"/>
  <c r="H8" i="5"/>
  <c r="H9" i="5"/>
  <c r="H10" i="5"/>
  <c r="H11" i="5"/>
  <c r="H12" i="5"/>
  <c r="H4" i="5"/>
  <c r="C30" i="3" l="1"/>
  <c r="D30" i="3"/>
  <c r="E30" i="3" s="1"/>
  <c r="C26" i="3"/>
  <c r="D26" i="3"/>
  <c r="E26" i="3"/>
  <c r="C20" i="3"/>
  <c r="D20" i="3"/>
  <c r="C14" i="3"/>
  <c r="D14" i="3"/>
  <c r="E14" i="3" s="1"/>
  <c r="C10" i="3"/>
  <c r="D10" i="3"/>
  <c r="E10" i="3" s="1"/>
  <c r="C6" i="3"/>
  <c r="D6" i="3"/>
  <c r="C43" i="2"/>
  <c r="D43" i="2"/>
  <c r="E43" i="2"/>
  <c r="C38" i="2"/>
  <c r="D38" i="2"/>
  <c r="E38" i="2"/>
  <c r="C32" i="2"/>
  <c r="D32" i="2"/>
  <c r="E32" i="2"/>
  <c r="E26" i="2"/>
  <c r="D26" i="2" s="1"/>
  <c r="C26" i="2" s="1"/>
  <c r="E24" i="2"/>
  <c r="D24" i="2" s="1"/>
  <c r="C24" i="2" s="1"/>
  <c r="E20" i="2"/>
  <c r="D20" i="2"/>
  <c r="C20" i="2"/>
  <c r="D13" i="2"/>
  <c r="E13" i="2" s="1"/>
  <c r="C13" i="2"/>
  <c r="D6" i="2"/>
  <c r="C6" i="2"/>
  <c r="E20" i="3" l="1"/>
  <c r="E6" i="3"/>
  <c r="E6" i="2" l="1"/>
</calcChain>
</file>

<file path=xl/comments1.xml><?xml version="1.0" encoding="utf-8"?>
<comments xmlns="http://schemas.openxmlformats.org/spreadsheetml/2006/main">
  <authors>
    <author>Rachel Lamb</author>
  </authors>
  <commentList>
    <comment ref="F6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your program to start to see when you should be submitting to each group.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your program to start to see when you should be submitting to each group.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your program changes to take effect to see when you should be submitting to each group.</t>
        </r>
      </text>
    </comment>
    <comment ref="F24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your program to start to see when you should be submitting to each group.</t>
        </r>
      </text>
    </comment>
    <comment ref="F26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your program to start to see when you should be submitting to each group.</t>
        </r>
      </text>
    </comment>
    <comment ref="F32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your program changes to take effect to see when you should be submitting to each group.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your program to start to see when you should be submitting to each group.</t>
        </r>
      </text>
    </comment>
    <comment ref="F43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your program to start to see when you should be submitting to each group.</t>
        </r>
      </text>
    </comment>
  </commentList>
</comments>
</file>

<file path=xl/comments2.xml><?xml version="1.0" encoding="utf-8"?>
<comments xmlns="http://schemas.openxmlformats.org/spreadsheetml/2006/main">
  <authors>
    <author>Rachel Lamb</author>
  </authors>
  <commentList>
    <comment ref="F6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to start offering the class to see when you should be submitting to each group.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to start offering the class to see when you should be submitting to each group.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to start offering the class to see when you should be submitting to each group.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to start offering the class to see when you should be submitting to each group.</t>
        </r>
      </text>
    </comment>
    <comment ref="F26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to start offering the class to see when you should be submitting to each group.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Rachel Lamb:</t>
        </r>
        <r>
          <rPr>
            <sz val="9"/>
            <color indexed="81"/>
            <rFont val="Tahoma"/>
            <charset val="1"/>
          </rPr>
          <t xml:space="preserve">
Enter the date that you wish to start offering the class to see when you should be submitting to each group.</t>
        </r>
      </text>
    </comment>
  </commentList>
</comments>
</file>

<file path=xl/sharedStrings.xml><?xml version="1.0" encoding="utf-8"?>
<sst xmlns="http://schemas.openxmlformats.org/spreadsheetml/2006/main" count="145" uniqueCount="95">
  <si>
    <t>Senate</t>
  </si>
  <si>
    <t>Board</t>
  </si>
  <si>
    <r>
      <t xml:space="preserve">Submission
</t>
    </r>
    <r>
      <rPr>
        <b/>
        <sz val="11"/>
        <color rgb="FFFF0000"/>
        <rFont val="Calibri"/>
        <family val="2"/>
        <scheme val="minor"/>
      </rPr>
      <t>(Wed, 3pm)</t>
    </r>
  </si>
  <si>
    <t>Meeting
(Mon)</t>
  </si>
  <si>
    <t xml:space="preserve">Submission Deadline </t>
  </si>
  <si>
    <t>Submission Deadline</t>
  </si>
  <si>
    <t>Program Change</t>
  </si>
  <si>
    <t>Effective Date</t>
  </si>
  <si>
    <t>Senate Approval Date</t>
  </si>
  <si>
    <t>Publication Date</t>
  </si>
  <si>
    <t>Program matrix</t>
  </si>
  <si>
    <t>Required 12 months prior to effective date</t>
  </si>
  <si>
    <t>Admission requirements</t>
  </si>
  <si>
    <t>Example</t>
  </si>
  <si>
    <t>If increasing</t>
  </si>
  <si>
    <t>If decreasing</t>
  </si>
  <si>
    <t>Required at least 2 months prior to publication date</t>
  </si>
  <si>
    <t>Calendar Language</t>
  </si>
  <si>
    <t>Affecting Course Delivery</t>
  </si>
  <si>
    <t>Not required</t>
  </si>
  <si>
    <t>New Courses</t>
  </si>
  <si>
    <t>Courses</t>
  </si>
  <si>
    <t>Pre-Requisite Changes</t>
  </si>
  <si>
    <t>By themselves</t>
  </si>
  <si>
    <t>Example 1</t>
  </si>
  <si>
    <t>Required 8 months prior to effective date</t>
  </si>
  <si>
    <t>Not Affecting Course Delivery, but significant descriptive change</t>
  </si>
  <si>
    <t>Housekeeping changes (spelling errors or dead links, etc.)</t>
  </si>
  <si>
    <t>Process for approvals after development</t>
  </si>
  <si>
    <t>Indicates the first day of instruction for the revised program</t>
  </si>
  <si>
    <t>Description or Credit Changes</t>
  </si>
  <si>
    <t>New Program - Non-degrees</t>
  </si>
  <si>
    <t>New Program - Degrees</t>
  </si>
  <si>
    <t>Moving courses between terms, adding new courses or removing courses including credit changes</t>
  </si>
  <si>
    <t>Curriculum Committee Approval Date</t>
  </si>
  <si>
    <t>Required approx. 12 months prior to effective date</t>
  </si>
  <si>
    <t xml:space="preserve">Approx 20 mths prior to the effective date. </t>
  </si>
  <si>
    <t>Approx. 19 months prior to desired effective date</t>
  </si>
  <si>
    <t>Approx. 15 months prior to effective date.</t>
  </si>
  <si>
    <t>Approx. 14 months prior to effective date</t>
  </si>
  <si>
    <t>Based on effective date</t>
  </si>
  <si>
    <t>Example 1 - Future</t>
  </si>
  <si>
    <t>Example 2- Current</t>
  </si>
  <si>
    <t>Required aprox. 9 months prior to effective date.</t>
  </si>
  <si>
    <t>As soon as possible</t>
  </si>
  <si>
    <t>Required 7 months prior to effective date</t>
  </si>
  <si>
    <t>When the new course is offered for the first time</t>
  </si>
  <si>
    <t>Required approx. 14 months prior to effective date</t>
  </si>
  <si>
    <t>Required approx. 15 months prior to effective date</t>
  </si>
  <si>
    <t>Required approx. 7 months prior to effective date</t>
  </si>
  <si>
    <t>Required at least 6 months prior to effective date</t>
  </si>
  <si>
    <t>Date that Program or Course is reviewed and approved prior to Senate review. (See Curriculum Committee meeting schedule)</t>
  </si>
  <si>
    <t>Date that Program or Course is reviewed and approved prior to being sent to Board of Governors.  (See Senate meeting schedule)</t>
  </si>
  <si>
    <t>Definitions and Descriptions</t>
  </si>
  <si>
    <t>Approx. 13 months prior to effective date.</t>
  </si>
  <si>
    <r>
      <rPr>
        <i/>
        <sz val="11"/>
        <color theme="1"/>
        <rFont val="Calibri"/>
        <family val="2"/>
        <scheme val="minor"/>
      </rPr>
      <t>Degree programs require Board approval after Senate, and then external approval by DQAB, which may take 6 to 18 months after Board approval. Only after DQAB approval can we publish in the official calendar</t>
    </r>
    <r>
      <rPr>
        <sz val="11"/>
        <color theme="1"/>
        <rFont val="Calibri"/>
        <family val="2"/>
        <scheme val="minor"/>
      </rPr>
      <t>.</t>
    </r>
  </si>
  <si>
    <t>Approx 9 months prior to effective date</t>
  </si>
  <si>
    <r>
      <t xml:space="preserve">Date new program is published to VIU's official online calendar.  
Should ideally give students adequate notice and time to respond appropriately. </t>
    </r>
    <r>
      <rPr>
        <strike/>
        <sz val="11"/>
        <color theme="1"/>
        <rFont val="Calibri"/>
        <family val="2"/>
        <scheme val="minor"/>
      </rPr>
      <t/>
    </r>
  </si>
  <si>
    <t>Published 8-10 weeks from Senate notification, at least 6 months prior to effective date</t>
  </si>
  <si>
    <t>As part of a new degree program</t>
  </si>
  <si>
    <t>As part of a new non-degree program</t>
  </si>
  <si>
    <t>Requires 6-8 weeks from Senate notification.  Also requires approx. 12 months prior to effective date</t>
  </si>
  <si>
    <t>Approx. 8-10 weeks from Senate notification.</t>
  </si>
  <si>
    <t>Required 6-8 weeks from Senate notification.</t>
  </si>
  <si>
    <t>Based on effective date; approx. 6-8 weeks from Senate notification.</t>
  </si>
  <si>
    <t>When the new variant of the course is offered for the first time</t>
  </si>
  <si>
    <t>Indicates the 1st day of the month of instruction for the new program or course; or first day adjusted admission requirements are in force.
NOTE: this date is the same in CMS, the program change form and the new program proposal (if applicable).</t>
  </si>
  <si>
    <r>
      <t xml:space="preserve">Published concurrently with approval of program. </t>
    </r>
    <r>
      <rPr>
        <i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Degree programs require Board approval after Senate, and then external approval by DQAB, which may take 6 to 18 months after Board approval. Only after DQAB approval can we publish in the official calendar.</t>
    </r>
  </si>
  <si>
    <r>
      <rPr>
        <b/>
        <sz val="11"/>
        <color theme="1"/>
        <rFont val="Calibri"/>
        <family val="2"/>
        <scheme val="minor"/>
      </rPr>
      <t xml:space="preserve">Based on effective date. </t>
    </r>
    <r>
      <rPr>
        <sz val="11"/>
        <color theme="1"/>
        <rFont val="Calibri"/>
        <family val="2"/>
        <scheme val="minor"/>
      </rPr>
      <t>For future intakes, published after close of current application cycle, based on program. For current, in-progress application cycle, 6-8 weeks after senate approval</t>
    </r>
  </si>
  <si>
    <t>Additional Definitions and Descriptions</t>
  </si>
  <si>
    <t>Senate Notification</t>
  </si>
  <si>
    <t xml:space="preserve">Offical descriptions of program delivery, requirements, and expectations. </t>
  </si>
  <si>
    <t xml:space="preserve">Official notification (via email) from the support staff for Senate that indicates all program and course proposals and changes have been approved. </t>
  </si>
  <si>
    <t>Indicates what a student should complete before applying for a program or taking a course. 
Note: most courses (especially first year) should have a pre-requisite. This can include Eng. 12, permission of the instructor, successful admittance to the program, etc.</t>
  </si>
  <si>
    <t>Pre-requisites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</si>
  <si>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</si>
  <si>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</si>
  <si>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</si>
  <si>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</si>
  <si>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</si>
  <si>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</si>
  <si>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</si>
  <si>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</si>
  <si>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</si>
  <si>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</si>
  <si>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Curriculum Cte</t>
  </si>
  <si>
    <t>Planning &amp; Prior. Cte</t>
  </si>
  <si>
    <t>Meeting
(Wed)</t>
  </si>
  <si>
    <t>Submission
Deadline</t>
  </si>
  <si>
    <t xml:space="preserve">*Please note that Indigenous Commitments Committee members have requested to see proposals twice before giving a recommendation. </t>
  </si>
  <si>
    <t>Submission Deadline (Fri)</t>
  </si>
  <si>
    <t>Meeting
(Thu)</t>
  </si>
  <si>
    <t>Sept 2024</t>
  </si>
  <si>
    <t>GOVERNANCE MEETING SCHEDULE 2023/2024</t>
  </si>
  <si>
    <t>Indigenous
 Commitments Cte*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</si>
</sst>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 yyyy"/>
    <numFmt numFmtId="165" formatCode="[$-409]d\-mmm\-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22222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0"/>
      <name val="Calibri"/>
      <family val="2"/>
      <scheme val="minor"/>
    </font>
    <font>
      <b/>
      <i/>
      <sz val="9"/>
      <color theme="9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5B5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 wrapText="1"/>
    </xf>
    <xf numFmtId="164" fontId="11" fillId="2" borderId="0" xfId="0" applyNumberFormat="1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horizontal="left" vertical="top"/>
    </xf>
    <xf numFmtId="164" fontId="1" fillId="2" borderId="0" xfId="0" applyNumberFormat="1" applyFont="1" applyFill="1" applyBorder="1" applyAlignment="1">
      <alignment horizontal="left" vertical="top" wrapText="1"/>
    </xf>
    <xf numFmtId="0" fontId="13" fillId="12" borderId="0" xfId="0" applyFont="1" applyFill="1" applyBorder="1" applyAlignment="1">
      <alignment vertical="top"/>
    </xf>
    <xf numFmtId="164" fontId="13" fillId="12" borderId="0" xfId="0" applyNumberFormat="1" applyFont="1" applyFill="1" applyBorder="1" applyAlignment="1">
      <alignment horizontal="left" vertical="top" wrapText="1"/>
    </xf>
    <xf numFmtId="0" fontId="1" fillId="13" borderId="0" xfId="0" applyFont="1" applyFill="1" applyBorder="1" applyAlignment="1">
      <alignment vertical="top"/>
    </xf>
    <xf numFmtId="164" fontId="1" fillId="13" borderId="0" xfId="0" applyNumberFormat="1" applyFont="1" applyFill="1" applyBorder="1" applyAlignment="1">
      <alignment horizontal="left" vertical="top" wrapText="1"/>
    </xf>
    <xf numFmtId="0" fontId="1" fillId="13" borderId="0" xfId="0" applyFont="1" applyFill="1" applyBorder="1" applyAlignment="1">
      <alignment horizontal="left" vertical="top"/>
    </xf>
    <xf numFmtId="164" fontId="0" fillId="13" borderId="0" xfId="0" applyNumberFormat="1" applyFont="1" applyFill="1" applyBorder="1" applyAlignment="1">
      <alignment horizontal="left" vertical="top" wrapText="1"/>
    </xf>
    <xf numFmtId="0" fontId="1" fillId="12" borderId="0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/>
    </xf>
    <xf numFmtId="0" fontId="13" fillId="12" borderId="0" xfId="0" applyFont="1" applyFill="1" applyBorder="1" applyAlignment="1">
      <alignment vertical="top" wrapText="1"/>
    </xf>
    <xf numFmtId="0" fontId="1" fillId="13" borderId="0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left" vertical="top" wrapText="1"/>
    </xf>
    <xf numFmtId="0" fontId="0" fillId="0" borderId="0" xfId="0" applyBorder="1"/>
    <xf numFmtId="164" fontId="1" fillId="3" borderId="0" xfId="0" applyNumberFormat="1" applyFont="1" applyFill="1" applyBorder="1" applyAlignment="1">
      <alignment horizontal="left" vertical="top" wrapText="1"/>
    </xf>
    <xf numFmtId="164" fontId="0" fillId="3" borderId="0" xfId="0" applyNumberFormat="1" applyFont="1" applyFill="1" applyBorder="1" applyAlignment="1">
      <alignment horizontal="left" vertical="top" wrapText="1"/>
    </xf>
    <xf numFmtId="0" fontId="1" fillId="1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1" fillId="12" borderId="0" xfId="0" applyNumberFormat="1" applyFont="1" applyFill="1" applyBorder="1" applyAlignment="1">
      <alignment horizontal="left" vertical="top" wrapText="1"/>
    </xf>
    <xf numFmtId="164" fontId="15" fillId="12" borderId="0" xfId="0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>
      <alignment horizontal="left" vertical="top" wrapText="1"/>
    </xf>
    <xf numFmtId="49" fontId="0" fillId="2" borderId="0" xfId="0" applyNumberFormat="1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 applyProtection="1">
      <alignment horizontal="left" vertical="top" wrapText="1"/>
    </xf>
    <xf numFmtId="164" fontId="0" fillId="2" borderId="1" xfId="0" applyNumberFormat="1" applyFont="1" applyFill="1" applyBorder="1" applyAlignment="1" applyProtection="1">
      <alignment horizontal="left" vertical="top" wrapText="1"/>
    </xf>
    <xf numFmtId="164" fontId="0" fillId="15" borderId="1" xfId="0" applyNumberFormat="1" applyFont="1" applyFill="1" applyBorder="1" applyAlignment="1" applyProtection="1">
      <alignment horizontal="left" vertical="top" wrapText="1"/>
      <protection locked="0"/>
    </xf>
    <xf numFmtId="164" fontId="0" fillId="7" borderId="1" xfId="0" applyNumberFormat="1" applyFont="1" applyFill="1" applyBorder="1" applyAlignment="1" applyProtection="1">
      <alignment horizontal="left" vertical="top" wrapText="1"/>
      <protection locked="0"/>
    </xf>
    <xf numFmtId="49" fontId="0" fillId="15" borderId="1" xfId="0" applyNumberFormat="1" applyFont="1" applyFill="1" applyBorder="1" applyAlignment="1" applyProtection="1">
      <alignment horizontal="left" vertical="top" wrapText="1"/>
      <protection locked="0"/>
    </xf>
    <xf numFmtId="0" fontId="1" fillId="14" borderId="0" xfId="0" applyFont="1" applyFill="1" applyBorder="1" applyAlignment="1">
      <alignment horizontal="center" vertical="top" wrapText="1"/>
    </xf>
    <xf numFmtId="164" fontId="15" fillId="14" borderId="0" xfId="0" applyNumberFormat="1" applyFont="1" applyFill="1" applyBorder="1" applyAlignment="1">
      <alignment horizontal="center" vertical="top" wrapText="1"/>
    </xf>
    <xf numFmtId="164" fontId="1" fillId="14" borderId="0" xfId="0" applyNumberFormat="1" applyFont="1" applyFill="1" applyBorder="1" applyAlignment="1">
      <alignment horizontal="left" vertical="top" wrapText="1"/>
    </xf>
    <xf numFmtId="0" fontId="13" fillId="14" borderId="0" xfId="0" applyFont="1" applyFill="1" applyBorder="1" applyAlignment="1">
      <alignment vertical="top" wrapText="1"/>
    </xf>
    <xf numFmtId="164" fontId="1" fillId="10" borderId="0" xfId="0" applyNumberFormat="1" applyFont="1" applyFill="1" applyBorder="1" applyAlignment="1">
      <alignment horizontal="left" vertical="top" wrapText="1"/>
    </xf>
    <xf numFmtId="164" fontId="0" fillId="10" borderId="0" xfId="0" applyNumberFormat="1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5" fontId="0" fillId="0" borderId="0" xfId="0" applyNumberFormat="1"/>
    <xf numFmtId="15" fontId="0" fillId="0" borderId="0" xfId="0" applyNumberFormat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64" fontId="14" fillId="2" borderId="0" xfId="0" applyNumberFormat="1" applyFont="1" applyFill="1" applyBorder="1" applyAlignment="1">
      <alignment horizontal="left" vertical="top" wrapText="1"/>
    </xf>
    <xf numFmtId="0" fontId="20" fillId="11" borderId="2" xfId="0" applyFont="1" applyFill="1" applyBorder="1" applyAlignment="1">
      <alignment horizontal="left" vertical="center" wrapText="1"/>
    </xf>
    <xf numFmtId="0" fontId="20" fillId="11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B5B"/>
      <color rgb="FFFF1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D12" sqref="D12"/>
    </sheetView>
  </sheetViews>
  <sheetFormatPr defaultRowHeight="15" x14ac:dyDescent="0.25"/>
  <cols>
    <col min="1" max="1" width="18" customWidth="1"/>
    <col min="2" max="2" width="25.7109375" customWidth="1"/>
    <col min="3" max="3" width="28.85546875" customWidth="1"/>
    <col min="4" max="4" width="43.5703125" customWidth="1"/>
    <col min="5" max="5" width="29.7109375" customWidth="1"/>
    <col min="6" max="6" width="9.140625" customWidth="1"/>
  </cols>
  <sheetData>
    <row r="1" spans="1:5" s="32" customFormat="1" ht="42" customHeight="1" x14ac:dyDescent="0.25">
      <c r="A1" s="31"/>
      <c r="B1" s="34" t="s">
        <v>34</v>
      </c>
      <c r="C1" s="34" t="s">
        <v>8</v>
      </c>
      <c r="D1" s="34" t="s">
        <v>9</v>
      </c>
      <c r="E1" s="34" t="s">
        <v>7</v>
      </c>
    </row>
    <row r="2" spans="1:5" x14ac:dyDescent="0.25">
      <c r="A2" s="33"/>
      <c r="B2" s="29"/>
      <c r="C2" s="17"/>
      <c r="D2" s="29"/>
      <c r="E2" s="17"/>
    </row>
    <row r="3" spans="1:5" s="28" customFormat="1" ht="135" x14ac:dyDescent="0.25">
      <c r="A3" s="24" t="s">
        <v>53</v>
      </c>
      <c r="B3" s="30" t="s">
        <v>51</v>
      </c>
      <c r="C3" s="19" t="s">
        <v>52</v>
      </c>
      <c r="D3" s="30" t="s">
        <v>57</v>
      </c>
      <c r="E3" s="19" t="s">
        <v>66</v>
      </c>
    </row>
    <row r="8" spans="1:5" x14ac:dyDescent="0.25">
      <c r="A8" s="42"/>
      <c r="B8" s="43" t="s">
        <v>17</v>
      </c>
      <c r="C8" s="43" t="s">
        <v>70</v>
      </c>
      <c r="D8" s="43" t="s">
        <v>74</v>
      </c>
      <c r="E8" s="43"/>
    </row>
    <row r="9" spans="1:5" x14ac:dyDescent="0.25">
      <c r="A9" s="44"/>
      <c r="B9" s="29"/>
      <c r="C9" s="46"/>
      <c r="D9" s="29"/>
      <c r="E9" s="46"/>
    </row>
    <row r="10" spans="1:5" ht="120" x14ac:dyDescent="0.25">
      <c r="A10" s="45" t="s">
        <v>69</v>
      </c>
      <c r="B10" s="30" t="s">
        <v>71</v>
      </c>
      <c r="C10" s="47" t="s">
        <v>72</v>
      </c>
      <c r="D10" s="30" t="s">
        <v>73</v>
      </c>
      <c r="E10" s="47"/>
    </row>
  </sheetData>
  <sheetProtection algorithmName="SHA-512" hashValue="g5iQ46dXSvVFeUXCV/yctmOLe2sqPlV6bCNTa8MBdjGi9VRSYEaFb3/qpt+21ciB4FJ4ZIWIHFnmMVoC/Mw1ZA==" saltValue="3aYCLFcNn4U+AA5NFiCk3w==" spinCount="100000" sheet="1" objects="1" scenarios="1"/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P51"/>
  <sheetViews>
    <sheetView zoomScale="110" zoomScaleNormal="110" workbookViewId="0">
      <selection activeCell="F43" sqref="F43"/>
    </sheetView>
  </sheetViews>
  <sheetFormatPr defaultColWidth="9.140625" defaultRowHeight="15" x14ac:dyDescent="0.25"/>
  <cols>
    <col min="1" max="1" width="2.28515625" style="21" customWidth="1"/>
    <col min="2" max="2" width="28.85546875" style="22" customWidth="1"/>
    <col min="3" max="4" width="26" style="6" customWidth="1"/>
    <col min="5" max="5" width="27.42578125" style="6" customWidth="1"/>
    <col min="6" max="6" width="30.42578125" style="6" bestFit="1" customWidth="1"/>
    <col min="7" max="16384" width="9.140625" style="21"/>
  </cols>
  <sheetData>
    <row r="1" spans="1:120" ht="30" x14ac:dyDescent="0.25">
      <c r="A1" s="14" t="s">
        <v>31</v>
      </c>
      <c r="B1" s="24"/>
      <c r="C1" s="15" t="s">
        <v>34</v>
      </c>
      <c r="D1" s="15" t="s">
        <v>8</v>
      </c>
      <c r="E1" s="15" t="s">
        <v>9</v>
      </c>
      <c r="F1" s="15" t="s">
        <v>7</v>
      </c>
    </row>
    <row r="2" spans="1:120" x14ac:dyDescent="0.25">
      <c r="A2" s="16"/>
      <c r="B2" s="25"/>
      <c r="C2" s="17"/>
      <c r="D2" s="17"/>
      <c r="E2" s="17"/>
      <c r="F2" s="17"/>
    </row>
    <row r="3" spans="1:120" s="23" customFormat="1" x14ac:dyDescent="0.25">
      <c r="A3" s="11"/>
      <c r="B3" s="22"/>
      <c r="C3" s="13"/>
      <c r="D3" s="13"/>
      <c r="E3" s="13"/>
      <c r="F3" s="13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</row>
    <row r="4" spans="1:120" ht="45" x14ac:dyDescent="0.25">
      <c r="A4" s="23"/>
      <c r="B4" s="8" t="s">
        <v>28</v>
      </c>
      <c r="C4" s="6" t="s">
        <v>54</v>
      </c>
      <c r="D4" s="6" t="s">
        <v>35</v>
      </c>
      <c r="E4" s="6" t="s">
        <v>62</v>
      </c>
    </row>
    <row r="5" spans="1:120" x14ac:dyDescent="0.25">
      <c r="A5" s="23"/>
      <c r="B5" s="12"/>
    </row>
    <row r="6" spans="1:120" x14ac:dyDescent="0.25">
      <c r="A6" s="23"/>
      <c r="B6" s="26" t="s">
        <v>13</v>
      </c>
      <c r="C6" s="37">
        <f>DATE(YEAR($F$6),MONTH($F$6)-13,DAY($F$6))</f>
        <v>45139</v>
      </c>
      <c r="D6" s="37">
        <f>DATE(YEAR($F$6),MONTH($F$6)-12,DAY($F$6))</f>
        <v>45170</v>
      </c>
      <c r="E6" s="37">
        <f>DATE(YEAR($D$6),MONTH($D$6)+2,DAY($D$6))</f>
        <v>45231</v>
      </c>
      <c r="F6" s="39">
        <v>45536</v>
      </c>
    </row>
    <row r="7" spans="1:120" x14ac:dyDescent="0.25">
      <c r="A7" s="23"/>
      <c r="B7" s="10"/>
      <c r="C7" s="9"/>
      <c r="D7" s="9"/>
      <c r="E7" s="9"/>
    </row>
    <row r="8" spans="1:120" ht="30" x14ac:dyDescent="0.25">
      <c r="A8" s="14" t="s">
        <v>32</v>
      </c>
      <c r="B8" s="24"/>
      <c r="C8" s="15" t="s">
        <v>34</v>
      </c>
      <c r="D8" s="15" t="s">
        <v>8</v>
      </c>
      <c r="E8" s="15" t="s">
        <v>9</v>
      </c>
      <c r="F8" s="15" t="s">
        <v>7</v>
      </c>
    </row>
    <row r="9" spans="1:120" x14ac:dyDescent="0.25">
      <c r="A9" s="16"/>
      <c r="B9" s="25"/>
      <c r="C9" s="17"/>
      <c r="D9" s="17"/>
      <c r="E9" s="17"/>
      <c r="F9" s="17"/>
    </row>
    <row r="10" spans="1:120" s="23" customFormat="1" x14ac:dyDescent="0.25">
      <c r="A10" s="11"/>
      <c r="B10" s="22"/>
      <c r="C10" s="13"/>
      <c r="D10" s="13"/>
      <c r="E10" s="13"/>
      <c r="F10" s="13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</row>
    <row r="11" spans="1:120" ht="135" x14ac:dyDescent="0.25">
      <c r="A11" s="23"/>
      <c r="B11" s="8" t="s">
        <v>28</v>
      </c>
      <c r="C11" s="6" t="s">
        <v>36</v>
      </c>
      <c r="D11" s="6" t="s">
        <v>37</v>
      </c>
      <c r="E11" s="6" t="s">
        <v>55</v>
      </c>
    </row>
    <row r="12" spans="1:120" x14ac:dyDescent="0.25">
      <c r="A12" s="23"/>
      <c r="B12" s="12"/>
    </row>
    <row r="13" spans="1:120" x14ac:dyDescent="0.25">
      <c r="A13" s="23"/>
      <c r="B13" s="26" t="s">
        <v>13</v>
      </c>
      <c r="C13" s="37">
        <f>DATE(YEAR($F$13),MONTH($F$13)-20,DAY($F$13))</f>
        <v>44927</v>
      </c>
      <c r="D13" s="37">
        <f>DATE(YEAR($F$13),MONTH($F$13)-19,DAY($F$13))</f>
        <v>44958</v>
      </c>
      <c r="E13" s="37">
        <f>DATE(YEAR($D$13),MONTH($D$13)+6,DAY($D$13))</f>
        <v>45139</v>
      </c>
      <c r="F13" s="39">
        <v>45536</v>
      </c>
    </row>
    <row r="14" spans="1:120" x14ac:dyDescent="0.25">
      <c r="A14" s="23"/>
      <c r="B14" s="10"/>
      <c r="C14" s="9"/>
      <c r="D14" s="9"/>
      <c r="E14" s="62"/>
      <c r="F14" s="62"/>
    </row>
    <row r="15" spans="1:120" ht="30" x14ac:dyDescent="0.25">
      <c r="A15" s="14" t="s">
        <v>6</v>
      </c>
      <c r="B15" s="20"/>
      <c r="C15" s="15" t="s">
        <v>34</v>
      </c>
      <c r="D15" s="15" t="s">
        <v>8</v>
      </c>
      <c r="E15" s="15" t="s">
        <v>9</v>
      </c>
      <c r="F15" s="15" t="s">
        <v>7</v>
      </c>
    </row>
    <row r="16" spans="1:120" x14ac:dyDescent="0.25">
      <c r="A16" s="16" t="s">
        <v>12</v>
      </c>
      <c r="B16" s="25"/>
      <c r="C16" s="17"/>
      <c r="D16" s="17"/>
      <c r="E16" s="17"/>
      <c r="F16" s="17"/>
    </row>
    <row r="17" spans="1:120" s="23" customFormat="1" x14ac:dyDescent="0.25">
      <c r="A17" s="11"/>
      <c r="B17" s="22"/>
      <c r="C17" s="13"/>
      <c r="D17" s="13"/>
      <c r="E17" s="13"/>
      <c r="F17" s="13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</row>
    <row r="18" spans="1:120" ht="60" x14ac:dyDescent="0.25">
      <c r="A18" s="23"/>
      <c r="B18" s="12" t="s">
        <v>14</v>
      </c>
      <c r="C18" s="6" t="s">
        <v>38</v>
      </c>
      <c r="D18" s="6" t="s">
        <v>39</v>
      </c>
      <c r="E18" s="6" t="s">
        <v>61</v>
      </c>
    </row>
    <row r="19" spans="1:120" x14ac:dyDescent="0.25">
      <c r="A19" s="23"/>
      <c r="B19" s="12"/>
    </row>
    <row r="20" spans="1:120" x14ac:dyDescent="0.25">
      <c r="A20" s="23"/>
      <c r="B20" s="26" t="s">
        <v>13</v>
      </c>
      <c r="C20" s="27">
        <f>DATE(YEAR($F$20),MONTH($F$20)-15,DAY($F$20))</f>
        <v>45078</v>
      </c>
      <c r="D20" s="27">
        <f>DATE(YEAR($F$20),MONTH($F$20)-14,DAY($F$20))</f>
        <v>45108</v>
      </c>
      <c r="E20" s="27">
        <f>DATE(YEAR($F$20),MONTH($F$20)-12,DAY($F$20))</f>
        <v>45170</v>
      </c>
      <c r="F20" s="41" t="s">
        <v>92</v>
      </c>
    </row>
    <row r="21" spans="1:120" x14ac:dyDescent="0.25">
      <c r="A21" s="23"/>
      <c r="B21" s="8"/>
      <c r="C21" s="9"/>
      <c r="D21" s="9"/>
      <c r="E21" s="9"/>
    </row>
    <row r="22" spans="1:120" ht="120" x14ac:dyDescent="0.25">
      <c r="A22" s="23"/>
      <c r="B22" s="8" t="s">
        <v>15</v>
      </c>
      <c r="C22" s="6" t="s">
        <v>40</v>
      </c>
      <c r="D22" s="6" t="s">
        <v>16</v>
      </c>
      <c r="E22" s="6" t="s">
        <v>68</v>
      </c>
    </row>
    <row r="23" spans="1:120" x14ac:dyDescent="0.25">
      <c r="A23" s="23"/>
      <c r="B23" s="8"/>
    </row>
    <row r="24" spans="1:120" x14ac:dyDescent="0.25">
      <c r="A24" s="23"/>
      <c r="B24" s="35" t="s">
        <v>41</v>
      </c>
      <c r="C24" s="38">
        <f>D24-1</f>
        <v>44957</v>
      </c>
      <c r="D24" s="37">
        <f>DATE(YEAR($E$24),MONTH($E$24)-2,DAY($E$24))</f>
        <v>44958</v>
      </c>
      <c r="E24" s="37">
        <f>DATE(YEAR($F$24),MONTH($F$24)-17,DAY($F$24))</f>
        <v>45017</v>
      </c>
      <c r="F24" s="39">
        <v>45536</v>
      </c>
    </row>
    <row r="25" spans="1:120" x14ac:dyDescent="0.25">
      <c r="A25" s="23"/>
      <c r="B25" s="36"/>
      <c r="C25" s="36"/>
      <c r="D25" s="36"/>
      <c r="E25" s="36"/>
      <c r="F25" s="36"/>
    </row>
    <row r="26" spans="1:120" x14ac:dyDescent="0.25">
      <c r="A26" s="23"/>
      <c r="B26" s="35" t="s">
        <v>42</v>
      </c>
      <c r="C26" s="38">
        <f>D26-1</f>
        <v>45412</v>
      </c>
      <c r="D26" s="37">
        <f>DATE(YEAR($E$26),MONTH($E$26)-2,DAY($E$26))</f>
        <v>45413</v>
      </c>
      <c r="E26" s="37">
        <f>DATE(YEAR($F$26),MONTH($F$26)-2,DAY($F$26))</f>
        <v>45474</v>
      </c>
      <c r="F26" s="39">
        <v>45536</v>
      </c>
    </row>
    <row r="27" spans="1:120" x14ac:dyDescent="0.25">
      <c r="A27" s="23"/>
      <c r="B27" s="8"/>
    </row>
    <row r="28" spans="1:120" x14ac:dyDescent="0.25">
      <c r="A28" s="18" t="s">
        <v>10</v>
      </c>
      <c r="B28" s="25"/>
      <c r="C28" s="19"/>
      <c r="D28" s="19"/>
      <c r="E28" s="19"/>
      <c r="F28" s="19"/>
    </row>
    <row r="29" spans="1:120" s="23" customFormat="1" x14ac:dyDescent="0.25">
      <c r="A29" s="7"/>
      <c r="B29" s="22"/>
      <c r="C29" s="6"/>
      <c r="D29" s="6"/>
      <c r="E29" s="6"/>
      <c r="F29" s="6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</row>
    <row r="30" spans="1:120" ht="60" x14ac:dyDescent="0.25">
      <c r="A30" s="23"/>
      <c r="B30" s="8" t="s">
        <v>33</v>
      </c>
      <c r="C30" s="6" t="s">
        <v>56</v>
      </c>
      <c r="D30" s="6" t="s">
        <v>25</v>
      </c>
      <c r="E30" s="6" t="s">
        <v>58</v>
      </c>
      <c r="F30" s="6" t="s">
        <v>29</v>
      </c>
    </row>
    <row r="31" spans="1:120" x14ac:dyDescent="0.25">
      <c r="A31" s="23"/>
      <c r="B31" s="8"/>
    </row>
    <row r="32" spans="1:120" x14ac:dyDescent="0.25">
      <c r="A32" s="23"/>
      <c r="B32" s="26" t="s">
        <v>13</v>
      </c>
      <c r="C32" s="27">
        <f>DATE(YEAR($F$32),MONTH($F$32)-9,DAY($F$32))</f>
        <v>45261</v>
      </c>
      <c r="D32" s="27">
        <f>DATE(YEAR($F$32),MONTH($F$32)-8,DAY($F$32))</f>
        <v>45292</v>
      </c>
      <c r="E32" s="27">
        <f>DATE(YEAR($F$32),MONTH($F$32)-6,DAY($F$32))</f>
        <v>45352</v>
      </c>
      <c r="F32" s="41" t="s">
        <v>92</v>
      </c>
    </row>
    <row r="33" spans="1:120" x14ac:dyDescent="0.25">
      <c r="A33" s="23"/>
      <c r="B33" s="10"/>
      <c r="D33" s="9"/>
      <c r="E33" s="9"/>
    </row>
    <row r="34" spans="1:120" x14ac:dyDescent="0.25">
      <c r="A34" s="18" t="s">
        <v>17</v>
      </c>
      <c r="B34" s="25"/>
      <c r="C34" s="19"/>
      <c r="D34" s="19"/>
      <c r="E34" s="19"/>
      <c r="F34" s="19"/>
    </row>
    <row r="35" spans="1:120" s="23" customFormat="1" x14ac:dyDescent="0.25">
      <c r="A35" s="7"/>
      <c r="B35" s="22"/>
      <c r="C35" s="6"/>
      <c r="D35" s="6"/>
      <c r="E35" s="6"/>
      <c r="F35" s="6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</row>
    <row r="36" spans="1:120" ht="42" customHeight="1" x14ac:dyDescent="0.25">
      <c r="A36" s="23"/>
      <c r="B36" s="8" t="s">
        <v>18</v>
      </c>
      <c r="C36" s="6" t="s">
        <v>43</v>
      </c>
      <c r="D36" s="6" t="s">
        <v>25</v>
      </c>
      <c r="E36" s="6" t="s">
        <v>58</v>
      </c>
    </row>
    <row r="37" spans="1:120" x14ac:dyDescent="0.25">
      <c r="A37" s="23"/>
    </row>
    <row r="38" spans="1:120" x14ac:dyDescent="0.25">
      <c r="A38" s="23"/>
      <c r="B38" s="26" t="s">
        <v>13</v>
      </c>
      <c r="C38" s="37">
        <f>DATE(YEAR($F$38),MONTH($F$38)-9,DAY($F$38))</f>
        <v>45261</v>
      </c>
      <c r="D38" s="37">
        <f>DATE(YEAR($F$38),MONTH($F$38)-8,DAY($F$38))</f>
        <v>45292</v>
      </c>
      <c r="E38" s="37">
        <f>DATE(YEAR($F$38),MONTH($F$38)-6,DAY($F$38))</f>
        <v>45352</v>
      </c>
      <c r="F38" s="39">
        <v>45536</v>
      </c>
    </row>
    <row r="39" spans="1:120" x14ac:dyDescent="0.25">
      <c r="A39" s="23"/>
    </row>
    <row r="40" spans="1:120" x14ac:dyDescent="0.25">
      <c r="A40" s="23"/>
    </row>
    <row r="41" spans="1:120" ht="60" x14ac:dyDescent="0.25">
      <c r="A41" s="23"/>
      <c r="B41" s="8" t="s">
        <v>26</v>
      </c>
      <c r="C41" s="6" t="s">
        <v>43</v>
      </c>
      <c r="D41" s="6" t="s">
        <v>25</v>
      </c>
      <c r="E41" s="6" t="s">
        <v>58</v>
      </c>
    </row>
    <row r="42" spans="1:120" x14ac:dyDescent="0.25">
      <c r="A42" s="23"/>
      <c r="B42" s="10"/>
    </row>
    <row r="43" spans="1:120" x14ac:dyDescent="0.25">
      <c r="A43" s="23"/>
      <c r="B43" s="26" t="s">
        <v>13</v>
      </c>
      <c r="C43" s="37">
        <f>DATE(YEAR($F$43),MONTH($F$43)-9,DAY($F$43))</f>
        <v>45261</v>
      </c>
      <c r="D43" s="37">
        <f>DATE(YEAR($F$43),MONTH($F$43)-8,DAY($F$43))</f>
        <v>45292</v>
      </c>
      <c r="E43" s="37">
        <f>DATE(YEAR($F$43),MONTH($F$43)-6,DAY($F$43))</f>
        <v>45352</v>
      </c>
      <c r="F43" s="39">
        <v>45536</v>
      </c>
    </row>
    <row r="44" spans="1:120" x14ac:dyDescent="0.25">
      <c r="A44" s="23"/>
      <c r="B44" s="10"/>
    </row>
    <row r="45" spans="1:120" ht="45" x14ac:dyDescent="0.25">
      <c r="A45" s="23"/>
      <c r="B45" s="8" t="s">
        <v>27</v>
      </c>
      <c r="C45" s="6" t="s">
        <v>19</v>
      </c>
      <c r="D45" s="6" t="s">
        <v>19</v>
      </c>
      <c r="E45" s="6" t="s">
        <v>44</v>
      </c>
      <c r="F45" s="6" t="s">
        <v>44</v>
      </c>
    </row>
    <row r="46" spans="1:120" x14ac:dyDescent="0.25">
      <c r="A46" s="23"/>
      <c r="B46" s="10"/>
    </row>
    <row r="47" spans="1:120" x14ac:dyDescent="0.25">
      <c r="A47" s="18"/>
      <c r="B47" s="25"/>
      <c r="C47" s="19"/>
      <c r="D47" s="19"/>
      <c r="E47" s="19"/>
      <c r="F47" s="19"/>
    </row>
    <row r="48" spans="1:120" x14ac:dyDescent="0.25">
      <c r="A48" s="18"/>
      <c r="B48" s="25"/>
      <c r="C48" s="19"/>
      <c r="D48" s="19"/>
      <c r="E48" s="19"/>
      <c r="F48" s="19"/>
    </row>
    <row r="49" ht="45" customHeight="1" x14ac:dyDescent="0.25"/>
    <row r="50" ht="45" customHeight="1" x14ac:dyDescent="0.25"/>
    <row r="51" ht="45" customHeight="1" x14ac:dyDescent="0.25"/>
  </sheetData>
  <sheetProtection algorithmName="SHA-512" hashValue="HMyvvw5hEsDeLpRnz6V2Mal6XdhqkfVAllWyqaVM2R+m1cb13JbL2BGtS1UynoJPerK8zAiqdmCNzPC8atTZ+A==" saltValue="HuTvecxtA0rvDQNyIPqqkg==" spinCount="100000" sheet="1" objects="1" scenarios="1" formatCells="0" selectLockedCells="1"/>
  <mergeCells count="1">
    <mergeCell ref="E14:F14"/>
  </mergeCells>
  <pageMargins left="0.7" right="0.7" top="0.75" bottom="0.75" header="0.3" footer="0.3"/>
  <pageSetup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P33"/>
  <sheetViews>
    <sheetView workbookViewId="0">
      <selection activeCell="F14" sqref="F14"/>
    </sheetView>
  </sheetViews>
  <sheetFormatPr defaultRowHeight="15" x14ac:dyDescent="0.25"/>
  <cols>
    <col min="1" max="1" width="9.28515625" customWidth="1"/>
    <col min="2" max="2" width="18" customWidth="1"/>
    <col min="3" max="3" width="21.5703125" bestFit="1" customWidth="1"/>
    <col min="4" max="4" width="25" bestFit="1" customWidth="1"/>
    <col min="5" max="5" width="24.28515625" bestFit="1" customWidth="1"/>
    <col min="6" max="6" width="24.85546875" bestFit="1" customWidth="1"/>
  </cols>
  <sheetData>
    <row r="1" spans="1:120" s="21" customFormat="1" ht="30" x14ac:dyDescent="0.25">
      <c r="A1" s="14" t="s">
        <v>21</v>
      </c>
      <c r="B1" s="24"/>
      <c r="C1" s="15" t="s">
        <v>34</v>
      </c>
      <c r="D1" s="15" t="s">
        <v>8</v>
      </c>
      <c r="E1" s="15" t="s">
        <v>9</v>
      </c>
      <c r="F1" s="15" t="s">
        <v>7</v>
      </c>
    </row>
    <row r="2" spans="1:120" s="21" customFormat="1" x14ac:dyDescent="0.25">
      <c r="A2" s="16" t="s">
        <v>20</v>
      </c>
      <c r="B2" s="25"/>
      <c r="C2" s="17"/>
      <c r="D2" s="17"/>
      <c r="E2" s="17"/>
      <c r="F2" s="17"/>
    </row>
    <row r="3" spans="1:120" s="23" customFormat="1" x14ac:dyDescent="0.25">
      <c r="A3" s="11"/>
      <c r="B3" s="22"/>
      <c r="C3" s="13"/>
      <c r="D3" s="13"/>
      <c r="E3" s="13"/>
      <c r="F3" s="13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</row>
    <row r="4" spans="1:120" s="21" customFormat="1" ht="30" x14ac:dyDescent="0.25">
      <c r="A4" s="23"/>
      <c r="B4" s="12" t="s">
        <v>23</v>
      </c>
      <c r="C4" s="6" t="s">
        <v>25</v>
      </c>
      <c r="D4" s="6" t="s">
        <v>45</v>
      </c>
      <c r="E4" s="6" t="s">
        <v>63</v>
      </c>
      <c r="F4" s="6" t="s">
        <v>46</v>
      </c>
    </row>
    <row r="5" spans="1:120" s="21" customFormat="1" x14ac:dyDescent="0.25">
      <c r="A5" s="23"/>
      <c r="B5" s="12"/>
      <c r="C5" s="6"/>
      <c r="D5" s="6"/>
      <c r="E5" s="6"/>
      <c r="F5" s="6"/>
    </row>
    <row r="6" spans="1:120" s="21" customFormat="1" x14ac:dyDescent="0.25">
      <c r="A6" s="23"/>
      <c r="B6" s="26" t="s">
        <v>13</v>
      </c>
      <c r="C6" s="27">
        <f>DATE(YEAR($F$6),MONTH($F$6)-8,DAY($F$6))</f>
        <v>45292</v>
      </c>
      <c r="D6" s="27">
        <f>DATE(YEAR($F$6),MONTH($F$6)-7,DAY($F$6))</f>
        <v>45323</v>
      </c>
      <c r="E6" s="27">
        <f>DATE(YEAR($D$6),MONTH($D$6)+2,DAY($D$6))</f>
        <v>45383</v>
      </c>
      <c r="F6" s="40">
        <v>45536</v>
      </c>
    </row>
    <row r="7" spans="1:120" s="21" customFormat="1" x14ac:dyDescent="0.25">
      <c r="A7" s="23"/>
      <c r="B7" s="8"/>
      <c r="C7" s="9"/>
      <c r="D7" s="9"/>
      <c r="E7" s="9"/>
      <c r="F7" s="6"/>
    </row>
    <row r="8" spans="1:120" s="21" customFormat="1" ht="45" x14ac:dyDescent="0.25">
      <c r="A8" s="23"/>
      <c r="B8" s="8" t="s">
        <v>60</v>
      </c>
      <c r="C8" s="6" t="s">
        <v>54</v>
      </c>
      <c r="D8" s="6" t="s">
        <v>35</v>
      </c>
      <c r="E8" s="6" t="s">
        <v>62</v>
      </c>
      <c r="F8" s="6"/>
    </row>
    <row r="9" spans="1:120" s="21" customFormat="1" x14ac:dyDescent="0.25">
      <c r="A9" s="23"/>
      <c r="B9" s="8"/>
      <c r="C9" s="9"/>
      <c r="D9" s="9"/>
      <c r="E9" s="9"/>
      <c r="F9" s="6"/>
    </row>
    <row r="10" spans="1:120" s="21" customFormat="1" x14ac:dyDescent="0.25">
      <c r="A10" s="23"/>
      <c r="B10" s="26" t="s">
        <v>13</v>
      </c>
      <c r="C10" s="27">
        <f>DATE(YEAR($F$10),MONTH($F$10)-13,DAY($F$10))</f>
        <v>45139</v>
      </c>
      <c r="D10" s="27">
        <f>DATE(YEAR($F$10),MONTH($F$10)-12,DAY($F$10))</f>
        <v>45170</v>
      </c>
      <c r="E10" s="27">
        <f>DATE(YEAR($D$10),MONTH($D$10)+2,DAY($D$10))</f>
        <v>45231</v>
      </c>
      <c r="F10" s="40">
        <v>45536</v>
      </c>
    </row>
    <row r="11" spans="1:120" s="21" customFormat="1" x14ac:dyDescent="0.25">
      <c r="A11" s="23"/>
      <c r="B11" s="8"/>
      <c r="C11" s="9"/>
      <c r="D11" s="9"/>
      <c r="E11" s="9"/>
      <c r="F11" s="6"/>
    </row>
    <row r="12" spans="1:120" s="21" customFormat="1" ht="180" x14ac:dyDescent="0.25">
      <c r="A12" s="23"/>
      <c r="B12" s="8" t="s">
        <v>59</v>
      </c>
      <c r="C12" s="6" t="s">
        <v>36</v>
      </c>
      <c r="D12" s="6" t="s">
        <v>37</v>
      </c>
      <c r="E12" s="6" t="s">
        <v>67</v>
      </c>
      <c r="F12" s="6"/>
    </row>
    <row r="13" spans="1:120" s="21" customFormat="1" x14ac:dyDescent="0.25">
      <c r="A13" s="23"/>
      <c r="B13" s="8"/>
      <c r="C13" s="6"/>
      <c r="D13" s="6"/>
      <c r="E13" s="6"/>
      <c r="F13" s="6"/>
    </row>
    <row r="14" spans="1:120" s="21" customFormat="1" x14ac:dyDescent="0.25">
      <c r="A14" s="23"/>
      <c r="B14" s="26" t="s">
        <v>13</v>
      </c>
      <c r="C14" s="27">
        <f>DATE(YEAR($F$14),MONTH($F$14)-20,DAY($F$14))</f>
        <v>44927</v>
      </c>
      <c r="D14" s="27">
        <f>DATE(YEAR($F$14),MONTH($F$14)-19,DAY($F$14))</f>
        <v>44958</v>
      </c>
      <c r="E14" s="27">
        <f>DATE(YEAR($D$14),MONTH($D$14)+6,DAY($D$14))</f>
        <v>45139</v>
      </c>
      <c r="F14" s="40">
        <v>45536</v>
      </c>
    </row>
    <row r="15" spans="1:120" s="21" customFormat="1" x14ac:dyDescent="0.25">
      <c r="A15" s="23"/>
      <c r="B15" s="8"/>
      <c r="C15" s="6"/>
      <c r="D15" s="6"/>
      <c r="E15" s="62"/>
      <c r="F15" s="62"/>
    </row>
    <row r="16" spans="1:120" s="21" customFormat="1" x14ac:dyDescent="0.25">
      <c r="A16" s="18" t="s">
        <v>30</v>
      </c>
      <c r="B16" s="25"/>
      <c r="C16" s="19"/>
      <c r="D16" s="19"/>
      <c r="E16" s="19"/>
      <c r="F16" s="19"/>
    </row>
    <row r="17" spans="1:120" s="23" customFormat="1" x14ac:dyDescent="0.25">
      <c r="A17" s="11"/>
      <c r="B17" s="22"/>
      <c r="C17" s="13"/>
      <c r="D17" s="13"/>
      <c r="E17" s="13"/>
      <c r="F17" s="13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</row>
    <row r="18" spans="1:120" s="21" customFormat="1" ht="45" x14ac:dyDescent="0.25">
      <c r="A18" s="23"/>
      <c r="B18" s="12" t="s">
        <v>23</v>
      </c>
      <c r="C18" s="6" t="s">
        <v>25</v>
      </c>
      <c r="D18" s="6" t="s">
        <v>45</v>
      </c>
      <c r="E18" s="6" t="s">
        <v>63</v>
      </c>
      <c r="F18" s="6" t="s">
        <v>65</v>
      </c>
    </row>
    <row r="19" spans="1:120" s="21" customFormat="1" x14ac:dyDescent="0.25">
      <c r="A19" s="23"/>
      <c r="B19" s="12"/>
      <c r="C19" s="6"/>
      <c r="D19" s="6"/>
      <c r="E19" s="6"/>
      <c r="F19" s="6"/>
    </row>
    <row r="20" spans="1:120" s="21" customFormat="1" x14ac:dyDescent="0.25">
      <c r="A20" s="23"/>
      <c r="B20" s="26" t="s">
        <v>13</v>
      </c>
      <c r="C20" s="27">
        <f>DATE(YEAR($F$20),MONTH($F$20)-8,DAY($F$20))</f>
        <v>44927</v>
      </c>
      <c r="D20" s="27">
        <f>DATE(YEAR($F$20),MONTH($F$20)-7,DAY($F$20))</f>
        <v>44958</v>
      </c>
      <c r="E20" s="27">
        <f>DATE(YEAR($D$20),MONTH($D$20)+2,DAY($D$20))</f>
        <v>45017</v>
      </c>
      <c r="F20" s="40">
        <v>45170</v>
      </c>
    </row>
    <row r="21" spans="1:120" s="21" customFormat="1" x14ac:dyDescent="0.25">
      <c r="A21" s="23"/>
      <c r="B21" s="8"/>
      <c r="C21" s="9"/>
      <c r="D21" s="9"/>
      <c r="E21" s="9"/>
      <c r="F21" s="6"/>
    </row>
    <row r="22" spans="1:120" s="21" customFormat="1" x14ac:dyDescent="0.25">
      <c r="A22" s="18" t="s">
        <v>22</v>
      </c>
      <c r="B22" s="25"/>
      <c r="C22" s="19"/>
      <c r="D22" s="19"/>
      <c r="E22" s="19"/>
      <c r="F22" s="19"/>
    </row>
    <row r="23" spans="1:120" s="23" customFormat="1" x14ac:dyDescent="0.25">
      <c r="A23" s="11"/>
      <c r="B23" s="22"/>
      <c r="C23" s="13"/>
      <c r="D23" s="13"/>
      <c r="E23" s="13"/>
      <c r="F23" s="13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</row>
    <row r="24" spans="1:120" s="21" customFormat="1" ht="45" x14ac:dyDescent="0.25">
      <c r="A24" s="23"/>
      <c r="B24" s="12" t="s">
        <v>14</v>
      </c>
      <c r="C24" s="6" t="s">
        <v>48</v>
      </c>
      <c r="D24" s="6" t="s">
        <v>47</v>
      </c>
      <c r="E24" s="6" t="s">
        <v>11</v>
      </c>
      <c r="F24" s="6"/>
    </row>
    <row r="25" spans="1:120" s="21" customFormat="1" x14ac:dyDescent="0.25">
      <c r="A25" s="23"/>
      <c r="B25" s="12"/>
      <c r="C25" s="6"/>
      <c r="D25" s="6"/>
      <c r="E25" s="6"/>
      <c r="F25" s="6"/>
    </row>
    <row r="26" spans="1:120" s="21" customFormat="1" x14ac:dyDescent="0.25">
      <c r="A26" s="23"/>
      <c r="B26" s="26" t="s">
        <v>13</v>
      </c>
      <c r="C26" s="27">
        <f>DATE(YEAR($F$26),MONTH($F$26)-15,DAY($F$26))</f>
        <v>44713</v>
      </c>
      <c r="D26" s="27">
        <f>DATE(YEAR($F$26),MONTH($F$26)-14,DAY($F$26))</f>
        <v>44743</v>
      </c>
      <c r="E26" s="27">
        <f>DATE(YEAR($F$26),MONTH($F$26)-12,DAY($F$26))</f>
        <v>44805</v>
      </c>
      <c r="F26" s="40">
        <v>45170</v>
      </c>
    </row>
    <row r="27" spans="1:120" s="21" customFormat="1" x14ac:dyDescent="0.25">
      <c r="A27" s="23"/>
      <c r="B27" s="8"/>
      <c r="C27" s="9"/>
      <c r="D27" s="9"/>
      <c r="E27" s="9"/>
      <c r="F27" s="6"/>
    </row>
    <row r="28" spans="1:120" s="21" customFormat="1" ht="45" x14ac:dyDescent="0.25">
      <c r="A28" s="23"/>
      <c r="B28" s="8" t="s">
        <v>15</v>
      </c>
      <c r="C28" s="6" t="s">
        <v>49</v>
      </c>
      <c r="D28" s="6" t="s">
        <v>50</v>
      </c>
      <c r="E28" s="6" t="s">
        <v>64</v>
      </c>
      <c r="F28" s="6"/>
    </row>
    <row r="29" spans="1:120" s="21" customFormat="1" x14ac:dyDescent="0.25">
      <c r="A29" s="23"/>
      <c r="B29" s="8"/>
      <c r="C29" s="6"/>
      <c r="D29" s="6"/>
      <c r="E29" s="6"/>
      <c r="F29" s="6"/>
    </row>
    <row r="30" spans="1:120" s="21" customFormat="1" x14ac:dyDescent="0.25">
      <c r="A30" s="23"/>
      <c r="B30" s="26" t="s">
        <v>24</v>
      </c>
      <c r="C30" s="27">
        <f>DATE(YEAR($F$30),MONTH($F$30)-7,DAY($F$30))</f>
        <v>44958</v>
      </c>
      <c r="D30" s="27">
        <f>DATE(YEAR($F$30),MONTH($F$30)-6,DAY($F$30))</f>
        <v>44986</v>
      </c>
      <c r="E30" s="27">
        <f>DATE(YEAR($D$30),MONTH($D$30)+2,DAY($D$30))</f>
        <v>45047</v>
      </c>
      <c r="F30" s="40">
        <v>45170</v>
      </c>
    </row>
    <row r="31" spans="1:120" x14ac:dyDescent="0.25">
      <c r="A31" s="23"/>
      <c r="B31" s="8"/>
      <c r="C31" s="6"/>
      <c r="D31" s="6"/>
      <c r="E31" s="6"/>
      <c r="F31" s="6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120" s="21" customFormat="1" x14ac:dyDescent="0.25">
      <c r="A32" s="18"/>
      <c r="B32" s="25"/>
      <c r="C32" s="19"/>
      <c r="D32" s="19"/>
      <c r="E32" s="19"/>
      <c r="F32" s="19"/>
    </row>
    <row r="33" spans="1:6" s="21" customFormat="1" x14ac:dyDescent="0.25">
      <c r="A33" s="18"/>
      <c r="B33" s="25"/>
      <c r="C33" s="19"/>
      <c r="D33" s="19"/>
      <c r="E33" s="19"/>
      <c r="F33" s="19"/>
    </row>
  </sheetData>
  <sheetProtection algorithmName="SHA-512" hashValue="F+GMVTVcOr9hh9NDiwKexL5Hqx5VJoV6VVimbpbfY+33MFA5Ie9Yyu2r/qTGAvUT4P1ZCwxFO4S6rnUOsQsRPQ==" saltValue="L31GLcn/TMYMuHdFs02NVA==" spinCount="100000" sheet="1" objects="1" scenarios="1" formatCells="0" selectLockedCells="1"/>
  <mergeCells count="1">
    <mergeCell ref="E15:F15"/>
  </mergeCells>
  <pageMargins left="0.7" right="0.7" top="0.75" bottom="0.75" header="0.3" footer="0.3"/>
  <pageSetup scale="8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H2" sqref="H2:I2"/>
    </sheetView>
  </sheetViews>
  <sheetFormatPr defaultRowHeight="15" x14ac:dyDescent="0.25"/>
  <cols>
    <col min="1" max="1" width="4.85546875" customWidth="1"/>
    <col min="2" max="2" width="12.42578125" customWidth="1"/>
    <col min="3" max="3" width="12.85546875" customWidth="1"/>
    <col min="4" max="4" width="1.42578125" customWidth="1"/>
    <col min="5" max="5" width="13.140625" customWidth="1"/>
    <col min="6" max="6" width="12.85546875" customWidth="1"/>
    <col min="7" max="7" width="1.42578125" style="28" customWidth="1"/>
    <col min="8" max="8" width="13.7109375" customWidth="1"/>
    <col min="9" max="9" width="12.85546875" customWidth="1"/>
    <col min="10" max="10" width="1.42578125" style="28" customWidth="1"/>
    <col min="11" max="11" width="13.7109375" style="32" customWidth="1"/>
    <col min="12" max="12" width="12.85546875" customWidth="1"/>
    <col min="13" max="13" width="1.42578125" style="28" customWidth="1"/>
    <col min="14" max="14" width="12.7109375" customWidth="1"/>
    <col min="15" max="15" width="12.85546875" customWidth="1"/>
    <col min="18" max="18" width="9.85546875" bestFit="1" customWidth="1"/>
    <col min="19" max="19" width="10" bestFit="1" customWidth="1"/>
  </cols>
  <sheetData>
    <row r="1" spans="1:20" ht="28.5" x14ac:dyDescent="0.25">
      <c r="B1" s="65" t="s">
        <v>93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0" ht="36.75" customHeight="1" x14ac:dyDescent="0.25">
      <c r="B2" s="70" t="s">
        <v>94</v>
      </c>
      <c r="C2" s="70"/>
      <c r="D2" s="61"/>
      <c r="E2" s="66" t="s">
        <v>85</v>
      </c>
      <c r="F2" s="66"/>
      <c r="G2" s="1"/>
      <c r="H2" s="67" t="s">
        <v>86</v>
      </c>
      <c r="I2" s="67"/>
      <c r="J2" s="1"/>
      <c r="K2" s="68" t="s">
        <v>0</v>
      </c>
      <c r="L2" s="68"/>
      <c r="M2" s="2"/>
      <c r="N2" s="69" t="s">
        <v>1</v>
      </c>
      <c r="O2" s="69"/>
      <c r="S2" s="59"/>
      <c r="T2" s="59"/>
    </row>
    <row r="3" spans="1:20" ht="30" x14ac:dyDescent="0.25">
      <c r="B3" s="51" t="s">
        <v>88</v>
      </c>
      <c r="C3" s="51" t="s">
        <v>87</v>
      </c>
      <c r="D3" s="28"/>
      <c r="E3" s="48" t="s">
        <v>2</v>
      </c>
      <c r="F3" s="48" t="s">
        <v>3</v>
      </c>
      <c r="G3" s="3"/>
      <c r="H3" s="49" t="s">
        <v>4</v>
      </c>
      <c r="I3" s="49" t="s">
        <v>3</v>
      </c>
      <c r="J3" s="4"/>
      <c r="K3" s="50" t="s">
        <v>90</v>
      </c>
      <c r="L3" s="50" t="s">
        <v>91</v>
      </c>
      <c r="M3" s="5"/>
      <c r="N3" s="52" t="s">
        <v>5</v>
      </c>
      <c r="O3" s="52" t="s">
        <v>91</v>
      </c>
      <c r="S3" s="59"/>
      <c r="T3" s="59"/>
    </row>
    <row r="4" spans="1:20" s="57" customFormat="1" ht="22.5" customHeight="1" x14ac:dyDescent="0.25">
      <c r="A4" s="53" t="s">
        <v>75</v>
      </c>
      <c r="B4" s="55">
        <f>C4-14</f>
        <v>45161</v>
      </c>
      <c r="C4" s="54">
        <v>45175</v>
      </c>
      <c r="D4" s="56"/>
      <c r="E4" s="54">
        <v>45161</v>
      </c>
      <c r="F4" s="55">
        <v>45180</v>
      </c>
      <c r="G4" s="56"/>
      <c r="H4" s="55">
        <f>I4-10</f>
        <v>45177</v>
      </c>
      <c r="I4" s="55">
        <v>45187</v>
      </c>
      <c r="J4" s="56"/>
      <c r="K4" s="53"/>
      <c r="L4" s="53"/>
      <c r="M4" s="56"/>
      <c r="N4" s="55"/>
      <c r="O4" s="55"/>
      <c r="S4" s="60"/>
      <c r="T4" s="60"/>
    </row>
    <row r="5" spans="1:20" s="57" customFormat="1" ht="22.5" customHeight="1" x14ac:dyDescent="0.25">
      <c r="A5" s="53" t="s">
        <v>76</v>
      </c>
      <c r="B5" s="55">
        <f t="shared" ref="B5:B12" si="0">C5-14</f>
        <v>45189</v>
      </c>
      <c r="C5" s="54">
        <v>45203</v>
      </c>
      <c r="D5" s="56"/>
      <c r="E5" s="54">
        <v>45196</v>
      </c>
      <c r="F5" s="55">
        <v>45215</v>
      </c>
      <c r="G5" s="56"/>
      <c r="H5" s="55">
        <f t="shared" ref="H5:H12" si="1">I5-10</f>
        <v>45212</v>
      </c>
      <c r="I5" s="55">
        <v>45222</v>
      </c>
      <c r="J5" s="56"/>
      <c r="K5" s="55">
        <f>L5-13</f>
        <v>45191</v>
      </c>
      <c r="L5" s="55">
        <v>45204</v>
      </c>
      <c r="M5" s="56"/>
      <c r="N5" s="55"/>
      <c r="O5" s="53"/>
      <c r="S5" s="60"/>
      <c r="T5" s="60"/>
    </row>
    <row r="6" spans="1:20" s="57" customFormat="1" ht="22.5" customHeight="1" x14ac:dyDescent="0.25">
      <c r="A6" s="53" t="s">
        <v>77</v>
      </c>
      <c r="B6" s="55">
        <f t="shared" si="0"/>
        <v>45224</v>
      </c>
      <c r="C6" s="54">
        <v>45238</v>
      </c>
      <c r="D6" s="56"/>
      <c r="E6" s="54">
        <v>45231</v>
      </c>
      <c r="F6" s="55">
        <v>45250</v>
      </c>
      <c r="G6" s="56"/>
      <c r="H6" s="55">
        <f t="shared" si="1"/>
        <v>45216</v>
      </c>
      <c r="I6" s="55">
        <v>45226</v>
      </c>
      <c r="J6" s="56"/>
      <c r="K6" s="55">
        <f t="shared" ref="K6:K13" si="2">L6-13</f>
        <v>45219</v>
      </c>
      <c r="L6" s="55">
        <v>45232</v>
      </c>
      <c r="M6" s="56"/>
      <c r="N6" s="55"/>
      <c r="O6" s="53"/>
      <c r="S6" s="60"/>
      <c r="T6" s="60"/>
    </row>
    <row r="7" spans="1:20" s="57" customFormat="1" ht="22.5" customHeight="1" x14ac:dyDescent="0.25">
      <c r="A7" s="53" t="s">
        <v>78</v>
      </c>
      <c r="B7" s="55"/>
      <c r="C7" s="53"/>
      <c r="D7" s="56"/>
      <c r="F7" s="55"/>
      <c r="G7" s="56"/>
      <c r="H7" s="55"/>
      <c r="I7" s="53"/>
      <c r="J7" s="56"/>
      <c r="K7" s="55">
        <f t="shared" si="2"/>
        <v>45254</v>
      </c>
      <c r="L7" s="55">
        <v>45267</v>
      </c>
      <c r="M7" s="56"/>
      <c r="N7" s="55"/>
      <c r="O7" s="55"/>
    </row>
    <row r="8" spans="1:20" s="57" customFormat="1" ht="22.5" customHeight="1" x14ac:dyDescent="0.25">
      <c r="A8" s="53" t="s">
        <v>79</v>
      </c>
      <c r="B8" s="55">
        <f>C8-21</f>
        <v>45280</v>
      </c>
      <c r="C8" s="55">
        <v>45301</v>
      </c>
      <c r="D8" s="56"/>
      <c r="E8" s="55">
        <v>45259</v>
      </c>
      <c r="F8" s="55">
        <v>45299</v>
      </c>
      <c r="G8" s="56"/>
      <c r="H8" s="55">
        <f t="shared" si="1"/>
        <v>45296</v>
      </c>
      <c r="I8" s="55">
        <v>45306</v>
      </c>
      <c r="J8" s="56"/>
      <c r="K8" s="55"/>
      <c r="L8" s="55"/>
      <c r="M8" s="56"/>
      <c r="N8" s="55"/>
      <c r="O8" s="53"/>
      <c r="S8" s="60"/>
      <c r="T8" s="60"/>
    </row>
    <row r="9" spans="1:20" s="57" customFormat="1" ht="22.5" customHeight="1" x14ac:dyDescent="0.25">
      <c r="A9" s="53" t="s">
        <v>80</v>
      </c>
      <c r="B9" s="55">
        <f t="shared" si="0"/>
        <v>44957</v>
      </c>
      <c r="C9" s="55">
        <v>44971</v>
      </c>
      <c r="D9" s="56"/>
      <c r="E9" s="54">
        <v>45315</v>
      </c>
      <c r="F9" s="55">
        <v>45334</v>
      </c>
      <c r="G9" s="56"/>
      <c r="H9" s="55">
        <f t="shared" si="1"/>
        <v>45317</v>
      </c>
      <c r="I9" s="55">
        <v>45327</v>
      </c>
      <c r="J9" s="56"/>
      <c r="K9" s="55">
        <f t="shared" si="2"/>
        <v>45310</v>
      </c>
      <c r="L9" s="55">
        <v>45323</v>
      </c>
      <c r="M9" s="56"/>
      <c r="N9" s="55"/>
      <c r="O9" s="53"/>
    </row>
    <row r="10" spans="1:20" s="57" customFormat="1" ht="30" customHeight="1" x14ac:dyDescent="0.25">
      <c r="A10" s="53" t="s">
        <v>81</v>
      </c>
      <c r="B10" s="55">
        <f t="shared" si="0"/>
        <v>45350</v>
      </c>
      <c r="C10" s="55">
        <v>45364</v>
      </c>
      <c r="D10" s="56"/>
      <c r="E10" s="54">
        <v>45343</v>
      </c>
      <c r="F10" s="55">
        <v>45362</v>
      </c>
      <c r="G10" s="56"/>
      <c r="H10" s="55">
        <f t="shared" si="1"/>
        <v>45345</v>
      </c>
      <c r="I10" s="55">
        <v>45355</v>
      </c>
      <c r="J10" s="56"/>
      <c r="K10" s="55">
        <f t="shared" si="2"/>
        <v>45345</v>
      </c>
      <c r="L10" s="55">
        <v>45358</v>
      </c>
      <c r="M10" s="56"/>
      <c r="N10" s="55"/>
      <c r="O10" s="55"/>
    </row>
    <row r="11" spans="1:20" s="57" customFormat="1" ht="30" customHeight="1" x14ac:dyDescent="0.25">
      <c r="A11" s="53" t="s">
        <v>82</v>
      </c>
      <c r="B11" s="55">
        <f t="shared" si="0"/>
        <v>45378</v>
      </c>
      <c r="C11" s="55">
        <v>45392</v>
      </c>
      <c r="D11" s="56"/>
      <c r="E11" s="54">
        <v>45378</v>
      </c>
      <c r="F11" s="55">
        <v>45397</v>
      </c>
      <c r="G11" s="56"/>
      <c r="H11" s="55">
        <f t="shared" si="1"/>
        <v>45380</v>
      </c>
      <c r="I11" s="55">
        <v>45390</v>
      </c>
      <c r="J11" s="56"/>
      <c r="K11" s="55">
        <f t="shared" si="2"/>
        <v>45373</v>
      </c>
      <c r="L11" s="58">
        <v>45386</v>
      </c>
      <c r="M11" s="56"/>
      <c r="N11" s="55"/>
      <c r="O11" s="53"/>
    </row>
    <row r="12" spans="1:20" s="57" customFormat="1" ht="22.5" customHeight="1" x14ac:dyDescent="0.25">
      <c r="A12" s="53" t="s">
        <v>83</v>
      </c>
      <c r="B12" s="55">
        <f t="shared" si="0"/>
        <v>45413</v>
      </c>
      <c r="C12" s="55">
        <v>45427</v>
      </c>
      <c r="D12" s="56"/>
      <c r="E12" s="54">
        <v>45406</v>
      </c>
      <c r="F12" s="55">
        <v>45425</v>
      </c>
      <c r="G12" s="56"/>
      <c r="H12" s="55">
        <f t="shared" si="1"/>
        <v>45408</v>
      </c>
      <c r="I12" s="55">
        <v>45418</v>
      </c>
      <c r="J12" s="56"/>
      <c r="K12" s="55">
        <f t="shared" si="2"/>
        <v>45401</v>
      </c>
      <c r="L12" s="55">
        <v>45414</v>
      </c>
      <c r="M12" s="56"/>
      <c r="N12" s="55"/>
      <c r="O12" s="55"/>
    </row>
    <row r="13" spans="1:20" s="57" customFormat="1" ht="22.5" customHeight="1" x14ac:dyDescent="0.25">
      <c r="A13" s="53" t="s">
        <v>84</v>
      </c>
      <c r="B13" s="53"/>
      <c r="C13" s="53"/>
      <c r="D13" s="56"/>
      <c r="E13" s="53"/>
      <c r="F13" s="53"/>
      <c r="G13" s="56"/>
      <c r="H13" s="53"/>
      <c r="I13" s="53"/>
      <c r="J13" s="56"/>
      <c r="K13" s="55">
        <f t="shared" si="2"/>
        <v>45436</v>
      </c>
      <c r="L13" s="55">
        <v>45449</v>
      </c>
      <c r="M13" s="56"/>
      <c r="N13" s="53"/>
      <c r="O13" s="53"/>
    </row>
    <row r="14" spans="1:20" ht="68.25" customHeight="1" x14ac:dyDescent="0.25">
      <c r="B14" s="63" t="s">
        <v>89</v>
      </c>
      <c r="C14" s="64"/>
    </row>
  </sheetData>
  <mergeCells count="7">
    <mergeCell ref="B14:C14"/>
    <mergeCell ref="B1:O1"/>
    <mergeCell ref="E2:F2"/>
    <mergeCell ref="H2:I2"/>
    <mergeCell ref="K2:L2"/>
    <mergeCell ref="N2:O2"/>
    <mergeCell ref="B2:C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Definitions</vt:lpstr>
      <vt:lpstr>Programs</vt:lpstr>
      <vt:lpstr>Courses</vt:lpstr>
      <vt:lpstr>Meeting Schedule '23-24</vt:lpstr>
      <vt:lpstr>Courses!Print_Area</vt:lpstr>
      <vt:lpstr>Programs!Print_Area</vt:lpstr>
    </vt:vector>
  </TitlesOfParts>
  <Company>Vancouver Island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Yusep</dc:creator>
  <cp:lastModifiedBy>Jenna Milne</cp:lastModifiedBy>
  <cp:lastPrinted>2019-08-28T17:36:57Z</cp:lastPrinted>
  <dcterms:created xsi:type="dcterms:W3CDTF">2019-02-07T23:43:54Z</dcterms:created>
  <dcterms:modified xsi:type="dcterms:W3CDTF">2023-06-30T21:15:26Z</dcterms:modified>
</cp:coreProperties>
</file>